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alexander 1/Desktop/"/>
    </mc:Choice>
  </mc:AlternateContent>
  <xr:revisionPtr revIDLastSave="0" documentId="13_ncr:1_{414C3FE8-56AF-8A4A-A898-32374E0F4CD0}" xr6:coauthVersionLast="45" xr6:coauthVersionMax="45" xr10:uidLastSave="{00000000-0000-0000-0000-000000000000}"/>
  <bookViews>
    <workbookView xWindow="0" yWindow="460" windowWidth="25660" windowHeight="15200" xr2:uid="{C0AA2627-577B-4BF4-81BD-8C134775242B}"/>
  </bookViews>
  <sheets>
    <sheet name="sum" sheetId="1" r:id="rId1"/>
  </sheets>
  <definedNames>
    <definedName name="_xlnm.Print_Area" localSheetId="0">sum!$A$1:$Q$59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G39" i="1"/>
  <c r="H39" i="1"/>
  <c r="I39" i="1"/>
  <c r="J39" i="1"/>
  <c r="K39" i="1"/>
  <c r="L39" i="1"/>
  <c r="M39" i="1"/>
  <c r="N39" i="1"/>
  <c r="O39" i="1"/>
  <c r="P39" i="1"/>
  <c r="E39" i="1"/>
  <c r="F32" i="1"/>
  <c r="G32" i="1"/>
  <c r="H32" i="1"/>
  <c r="I32" i="1"/>
  <c r="J32" i="1"/>
  <c r="K32" i="1"/>
  <c r="L32" i="1"/>
  <c r="M32" i="1"/>
  <c r="N32" i="1"/>
  <c r="O32" i="1"/>
  <c r="P32" i="1"/>
  <c r="E32" i="1"/>
  <c r="H33" i="1"/>
  <c r="L33" i="1" l="1"/>
  <c r="L34" i="1" s="1"/>
  <c r="M33" i="1"/>
  <c r="M34" i="1" s="1"/>
  <c r="N33" i="1"/>
  <c r="O33" i="1"/>
  <c r="O34" i="1" s="1"/>
  <c r="P33" i="1"/>
  <c r="P34" i="1" s="1"/>
  <c r="L36" i="1"/>
  <c r="M36" i="1"/>
  <c r="N36" i="1"/>
  <c r="O36" i="1"/>
  <c r="P36" i="1"/>
  <c r="L37" i="1"/>
  <c r="M37" i="1"/>
  <c r="N37" i="1"/>
  <c r="O37" i="1"/>
  <c r="P37" i="1"/>
  <c r="L38" i="1"/>
  <c r="M38" i="1"/>
  <c r="N38" i="1"/>
  <c r="O38" i="1"/>
  <c r="P38" i="1"/>
  <c r="L11" i="1"/>
  <c r="M11" i="1"/>
  <c r="N11" i="1"/>
  <c r="O11" i="1"/>
  <c r="P11" i="1"/>
  <c r="E31" i="1"/>
  <c r="F31" i="1"/>
  <c r="G31" i="1"/>
  <c r="H31" i="1"/>
  <c r="I31" i="1"/>
  <c r="J31" i="1"/>
  <c r="K31" i="1"/>
  <c r="L31" i="1"/>
  <c r="M31" i="1"/>
  <c r="N31" i="1"/>
  <c r="O31" i="1"/>
  <c r="P31" i="1"/>
  <c r="E20" i="1"/>
  <c r="F20" i="1"/>
  <c r="G20" i="1"/>
  <c r="H20" i="1"/>
  <c r="I20" i="1"/>
  <c r="J20" i="1"/>
  <c r="K20" i="1"/>
  <c r="L20" i="1"/>
  <c r="M20" i="1"/>
  <c r="N20" i="1"/>
  <c r="O20" i="1"/>
  <c r="P20" i="1"/>
  <c r="D31" i="1"/>
  <c r="D20" i="1"/>
  <c r="D41" i="1"/>
  <c r="F38" i="1"/>
  <c r="G38" i="1"/>
  <c r="H38" i="1"/>
  <c r="I38" i="1"/>
  <c r="J38" i="1"/>
  <c r="K38" i="1"/>
  <c r="E38" i="1"/>
  <c r="F37" i="1"/>
  <c r="G37" i="1"/>
  <c r="H37" i="1"/>
  <c r="I37" i="1"/>
  <c r="J37" i="1"/>
  <c r="K37" i="1"/>
  <c r="E37" i="1"/>
  <c r="F36" i="1"/>
  <c r="G36" i="1"/>
  <c r="H36" i="1"/>
  <c r="I36" i="1"/>
  <c r="J36" i="1"/>
  <c r="K36" i="1"/>
  <c r="E36" i="1"/>
  <c r="F33" i="1"/>
  <c r="G33" i="1"/>
  <c r="I33" i="1"/>
  <c r="J33" i="1"/>
  <c r="K33" i="1"/>
  <c r="E33" i="1"/>
  <c r="F11" i="1"/>
  <c r="G11" i="1"/>
  <c r="H11" i="1"/>
  <c r="I11" i="1"/>
  <c r="J11" i="1"/>
  <c r="K11" i="1"/>
  <c r="E11" i="1"/>
  <c r="E17" i="1" s="1"/>
  <c r="J34" i="1" l="1"/>
  <c r="I34" i="1"/>
  <c r="N34" i="1"/>
  <c r="F17" i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G34" i="1"/>
  <c r="F34" i="1"/>
  <c r="K34" i="1"/>
  <c r="H34" i="1"/>
  <c r="E34" i="1"/>
  <c r="E41" i="1" s="1"/>
  <c r="F41" i="1" l="1"/>
  <c r="G41" i="1" s="1"/>
  <c r="H41" i="1" s="1"/>
  <c r="I41" i="1" s="1"/>
  <c r="J41" i="1" s="1"/>
  <c r="K41" i="1" s="1"/>
  <c r="L41" i="1" s="1"/>
  <c r="M41" i="1" s="1"/>
  <c r="N41" i="1" s="1"/>
  <c r="O41" i="1" s="1"/>
  <c r="P41" i="1" s="1"/>
</calcChain>
</file>

<file path=xl/sharedStrings.xml><?xml version="1.0" encoding="utf-8"?>
<sst xmlns="http://schemas.openxmlformats.org/spreadsheetml/2006/main" count="74" uniqueCount="64">
  <si>
    <t>Comments</t>
  </si>
  <si>
    <t>May</t>
  </si>
  <si>
    <t>Bottom line margin</t>
  </si>
  <si>
    <t>Principal payments on debt</t>
  </si>
  <si>
    <t>A</t>
  </si>
  <si>
    <t>B</t>
  </si>
  <si>
    <t>C</t>
  </si>
  <si>
    <t>D</t>
  </si>
  <si>
    <t>E</t>
  </si>
  <si>
    <t>Depreciation expense in "B" above</t>
  </si>
  <si>
    <t>Capital expenditures</t>
  </si>
  <si>
    <t>F</t>
  </si>
  <si>
    <t>Input cells</t>
  </si>
  <si>
    <t>G</t>
  </si>
  <si>
    <t>Cash balance</t>
  </si>
  <si>
    <t>Calculated</t>
  </si>
  <si>
    <t>% changes in revenue</t>
  </si>
  <si>
    <t>% changes in expense</t>
  </si>
  <si>
    <t>% changes in capital expenditures</t>
  </si>
  <si>
    <t>Estimated Financial Results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</si>
  <si>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</si>
  <si>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</si>
  <si>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</si>
  <si>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</si>
  <si>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</si>
  <si>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</si>
  <si>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</si>
  <si>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</si>
  <si>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</si>
  <si>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</si>
  <si>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</si>
  <si>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Original Budget / Current plan (pre-pandemic)</t>
  </si>
  <si>
    <t>Cash balance (C+D-E-F)</t>
  </si>
  <si>
    <t>Loan assistance program</t>
  </si>
  <si>
    <t>Expense assistance program (grant)</t>
  </si>
  <si>
    <t>Grant to help with expenses</t>
  </si>
  <si>
    <t>Loan to help with expenses</t>
  </si>
  <si>
    <t>Loan proceeds</t>
  </si>
  <si>
    <t>Depreciation expense</t>
  </si>
  <si>
    <t>Original planned revenue</t>
  </si>
  <si>
    <t>Original planned expense</t>
  </si>
  <si>
    <t>Amount of depreciation exp</t>
  </si>
  <si>
    <t>Prin pmt on debt</t>
  </si>
  <si>
    <t>Original capital exp</t>
  </si>
  <si>
    <t>Original planned cash balance</t>
  </si>
  <si>
    <t>slow down</t>
  </si>
  <si>
    <t>partial closure</t>
  </si>
  <si>
    <t>retail closure web orders only</t>
  </si>
  <si>
    <t>retail open mid June?</t>
  </si>
  <si>
    <t>Almost back to normal</t>
  </si>
  <si>
    <t>Assumption notes</t>
  </si>
  <si>
    <t>keep employees on payroll</t>
  </si>
  <si>
    <t>reduce general spending</t>
  </si>
  <si>
    <t>reduce capital spending</t>
  </si>
  <si>
    <t>online orders only</t>
  </si>
  <si>
    <t>Est on % change in cap spend</t>
  </si>
  <si>
    <t>Estimate on % change in revenue</t>
  </si>
  <si>
    <t>Est on % change in expense</t>
  </si>
  <si>
    <t>Revised budget assumptions</t>
  </si>
  <si>
    <t>Bottom line monthly margin</t>
  </si>
  <si>
    <t>Total monthly revenue</t>
  </si>
  <si>
    <t>Total monthly expense</t>
  </si>
  <si>
    <t>Coronavirus Cash Flow Projection "What If" Modeling Worksheet</t>
  </si>
  <si>
    <t>Need Help? Email us: david@alexanderresourcestrategies.com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</si>
</sst>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39B9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0" xfId="0" applyAlignment="1">
      <alignment horizontal="left" inden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indent="1"/>
    </xf>
    <xf numFmtId="164" fontId="0" fillId="0" borderId="0" xfId="1" applyNumberFormat="1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164" fontId="0" fillId="3" borderId="0" xfId="1" applyNumberFormat="1" applyFont="1" applyFill="1"/>
    <xf numFmtId="0" fontId="0" fillId="4" borderId="0" xfId="0" applyFill="1"/>
    <xf numFmtId="164" fontId="0" fillId="4" borderId="0" xfId="1" applyNumberFormat="1" applyFont="1" applyFill="1"/>
    <xf numFmtId="9" fontId="0" fillId="3" borderId="0" xfId="2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 indent="1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 indent="1"/>
    </xf>
    <xf numFmtId="0" fontId="0" fillId="0" borderId="0" xfId="0" applyFill="1"/>
    <xf numFmtId="164" fontId="0" fillId="0" borderId="0" xfId="1" applyNumberFormat="1" applyFont="1" applyFill="1"/>
    <xf numFmtId="164" fontId="0" fillId="7" borderId="0" xfId="1" applyNumberFormat="1" applyFont="1" applyFill="1"/>
    <xf numFmtId="164" fontId="3" fillId="0" borderId="0" xfId="1" applyNumberFormat="1" applyFont="1" applyAlignment="1">
      <alignment wrapText="1"/>
    </xf>
    <xf numFmtId="0" fontId="0" fillId="0" borderId="0" xfId="0" applyAlignment="1">
      <alignment horizontal="left"/>
    </xf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39B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Original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sum!$D$9:$P$9</c:f>
              <c:numCache>
                <c:formatCode>_(* #,##0_);_(* \(#,##0\);_(* "-"??_);_(@_)</c:formatCode>
                <c:ptCount val="13"/>
                <c:pt idx="1">
                  <c:v>150000</c:v>
                </c:pt>
                <c:pt idx="2">
                  <c:v>150000</c:v>
                </c:pt>
                <c:pt idx="3">
                  <c:v>150000</c:v>
                </c:pt>
                <c:pt idx="4">
                  <c:v>150000</c:v>
                </c:pt>
                <c:pt idx="5">
                  <c:v>150000</c:v>
                </c:pt>
                <c:pt idx="6">
                  <c:v>150000</c:v>
                </c:pt>
                <c:pt idx="7">
                  <c:v>150000</c:v>
                </c:pt>
                <c:pt idx="8">
                  <c:v>150000</c:v>
                </c:pt>
                <c:pt idx="9">
                  <c:v>150000</c:v>
                </c:pt>
                <c:pt idx="10">
                  <c:v>150000</c:v>
                </c:pt>
                <c:pt idx="11">
                  <c:v>150000</c:v>
                </c:pt>
                <c:pt idx="12">
                  <c:v>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A-4DF9-BC62-A0CB06F9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602896"/>
        <c:axId val="674100096"/>
      </c:barChart>
      <c:lineChart>
        <c:grouping val="standard"/>
        <c:varyColors val="0"/>
        <c:ser>
          <c:idx val="0"/>
          <c:order val="0"/>
          <c:tx>
            <c:v>Estimated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sum!$D$31:$P$31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sum!$D$32:$P$32</c:f>
              <c:numCache>
                <c:formatCode>_(* #,##0_);_(* \(#,##0\);_(* "-"??_);_(@_)</c:formatCode>
                <c:ptCount val="13"/>
                <c:pt idx="1">
                  <c:v>150000</c:v>
                </c:pt>
                <c:pt idx="2">
                  <c:v>127500</c:v>
                </c:pt>
                <c:pt idx="3">
                  <c:v>112500</c:v>
                </c:pt>
                <c:pt idx="4">
                  <c:v>75000</c:v>
                </c:pt>
                <c:pt idx="5">
                  <c:v>52500</c:v>
                </c:pt>
                <c:pt idx="6">
                  <c:v>90000</c:v>
                </c:pt>
                <c:pt idx="7">
                  <c:v>127500</c:v>
                </c:pt>
                <c:pt idx="8">
                  <c:v>142500</c:v>
                </c:pt>
                <c:pt idx="9">
                  <c:v>150000</c:v>
                </c:pt>
                <c:pt idx="10">
                  <c:v>150000</c:v>
                </c:pt>
                <c:pt idx="11">
                  <c:v>150000</c:v>
                </c:pt>
                <c:pt idx="12">
                  <c:v>150000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A-4DF9-BC62-A0CB06F99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602896"/>
        <c:axId val="674100096"/>
      </c:lineChart>
      <c:catAx>
        <c:axId val="78260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100096"/>
        <c:crosses val="autoZero"/>
        <c:auto val="1"/>
        <c:lblAlgn val="ctr"/>
        <c:lblOffset val="100"/>
        <c:noMultiLvlLbl val="0"/>
      </c:catAx>
      <c:valAx>
        <c:axId val="6741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0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Original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sum!$D$10:$P$10</c:f>
              <c:numCache>
                <c:formatCode>_(* #,##0_);_(* \(#,##0\);_(* "-"??_);_(@_)</c:formatCode>
                <c:ptCount val="13"/>
                <c:pt idx="1">
                  <c:v>115000</c:v>
                </c:pt>
                <c:pt idx="2">
                  <c:v>115000</c:v>
                </c:pt>
                <c:pt idx="3">
                  <c:v>115000</c:v>
                </c:pt>
                <c:pt idx="4">
                  <c:v>115000</c:v>
                </c:pt>
                <c:pt idx="5">
                  <c:v>115000</c:v>
                </c:pt>
                <c:pt idx="6">
                  <c:v>115000</c:v>
                </c:pt>
                <c:pt idx="7">
                  <c:v>115000</c:v>
                </c:pt>
                <c:pt idx="8">
                  <c:v>115000</c:v>
                </c:pt>
                <c:pt idx="9">
                  <c:v>115000</c:v>
                </c:pt>
                <c:pt idx="10">
                  <c:v>115000</c:v>
                </c:pt>
                <c:pt idx="11">
                  <c:v>115000</c:v>
                </c:pt>
                <c:pt idx="12">
                  <c:v>115000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8-4988-93A4-0FA750C24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602896"/>
        <c:axId val="674100096"/>
      </c:barChart>
      <c:lineChart>
        <c:grouping val="standard"/>
        <c:varyColors val="0"/>
        <c:ser>
          <c:idx val="0"/>
          <c:order val="0"/>
          <c:tx>
            <c:v>Estimated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sum!$D$31:$P$31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sum!$D$33:$P$33</c:f>
              <c:numCache>
                <c:formatCode>_(* #,##0_);_(* \(#,##0\);_(* "-"??_);_(@_)</c:formatCode>
                <c:ptCount val="13"/>
                <c:pt idx="1">
                  <c:v>115000</c:v>
                </c:pt>
                <c:pt idx="2">
                  <c:v>103500</c:v>
                </c:pt>
                <c:pt idx="3">
                  <c:v>103500</c:v>
                </c:pt>
                <c:pt idx="4">
                  <c:v>103500</c:v>
                </c:pt>
                <c:pt idx="5">
                  <c:v>103500</c:v>
                </c:pt>
                <c:pt idx="6">
                  <c:v>103500</c:v>
                </c:pt>
                <c:pt idx="7">
                  <c:v>109250</c:v>
                </c:pt>
                <c:pt idx="8">
                  <c:v>115000</c:v>
                </c:pt>
                <c:pt idx="9">
                  <c:v>115000</c:v>
                </c:pt>
                <c:pt idx="10">
                  <c:v>115000</c:v>
                </c:pt>
                <c:pt idx="11">
                  <c:v>115000</c:v>
                </c:pt>
                <c:pt idx="12">
                  <c:v>115000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C8-4988-93A4-0FA750C24F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602896"/>
        <c:axId val="674100096"/>
      </c:lineChart>
      <c:catAx>
        <c:axId val="78260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100096"/>
        <c:crosses val="autoZero"/>
        <c:auto val="1"/>
        <c:lblAlgn val="ctr"/>
        <c:lblOffset val="100"/>
        <c:noMultiLvlLbl val="0"/>
      </c:catAx>
      <c:valAx>
        <c:axId val="6741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0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Original Budget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sum!$D$17:$P$17</c:f>
              <c:numCache>
                <c:formatCode>_(* #,##0_);_(* \(#,##0\);_(* "-"??_);_(@_)</c:formatCode>
                <c:ptCount val="13"/>
                <c:pt idx="0">
                  <c:v>725125</c:v>
                </c:pt>
                <c:pt idx="1">
                  <c:v>747275</c:v>
                </c:pt>
                <c:pt idx="2">
                  <c:v>764425</c:v>
                </c:pt>
                <c:pt idx="3">
                  <c:v>788575</c:v>
                </c:pt>
                <c:pt idx="4">
                  <c:v>805725</c:v>
                </c:pt>
                <c:pt idx="5">
                  <c:v>762875</c:v>
                </c:pt>
                <c:pt idx="6">
                  <c:v>790025</c:v>
                </c:pt>
                <c:pt idx="7">
                  <c:v>812175</c:v>
                </c:pt>
                <c:pt idx="8">
                  <c:v>834325</c:v>
                </c:pt>
                <c:pt idx="9">
                  <c:v>856475</c:v>
                </c:pt>
                <c:pt idx="10">
                  <c:v>878625</c:v>
                </c:pt>
                <c:pt idx="11">
                  <c:v>900775</c:v>
                </c:pt>
                <c:pt idx="12">
                  <c:v>922925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B-45CF-8B33-2BF61C798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602896"/>
        <c:axId val="674100096"/>
      </c:barChart>
      <c:lineChart>
        <c:grouping val="standard"/>
        <c:varyColors val="0"/>
        <c:ser>
          <c:idx val="0"/>
          <c:order val="0"/>
          <c:tx>
            <c:v>Estimated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sum!$D$31:$P$31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sum!$D$41:$P$41</c:f>
              <c:numCache>
                <c:formatCode>_(* #,##0_);_(* \(#,##0\);_(* "-"??_);_(@_)</c:formatCode>
                <c:ptCount val="13"/>
                <c:pt idx="0">
                  <c:v>725125</c:v>
                </c:pt>
                <c:pt idx="1">
                  <c:v>747275</c:v>
                </c:pt>
                <c:pt idx="2">
                  <c:v>756425</c:v>
                </c:pt>
                <c:pt idx="3">
                  <c:v>756175</c:v>
                </c:pt>
                <c:pt idx="4">
                  <c:v>927825</c:v>
                </c:pt>
                <c:pt idx="5">
                  <c:v>813975</c:v>
                </c:pt>
                <c:pt idx="6">
                  <c:v>792875</c:v>
                </c:pt>
                <c:pt idx="7">
                  <c:v>798275</c:v>
                </c:pt>
                <c:pt idx="8">
                  <c:v>812925</c:v>
                </c:pt>
                <c:pt idx="9">
                  <c:v>835075</c:v>
                </c:pt>
                <c:pt idx="10">
                  <c:v>857225</c:v>
                </c:pt>
                <c:pt idx="11">
                  <c:v>879375</c:v>
                </c:pt>
                <c:pt idx="12">
                  <c:v>901525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B-45CF-8B33-2BF61C798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602896"/>
        <c:axId val="674100096"/>
      </c:lineChart>
      <c:catAx>
        <c:axId val="78260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100096"/>
        <c:crosses val="autoZero"/>
        <c:auto val="1"/>
        <c:lblAlgn val="ctr"/>
        <c:lblOffset val="100"/>
        <c:noMultiLvlLbl val="0"/>
      </c:catAx>
      <c:valAx>
        <c:axId val="6741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60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</xdr:colOff>
      <xdr:row>0</xdr:row>
      <xdr:rowOff>68580</xdr:rowOff>
    </xdr:from>
    <xdr:to>
      <xdr:col>1</xdr:col>
      <xdr:colOff>2613660</xdr:colOff>
      <xdr:row>4</xdr:row>
      <xdr:rowOff>97597</xdr:rowOff>
    </xdr:to>
    <xdr:pic>
      <xdr:nvPicPr>
        <xdr:cNvPr id="3" name="Picture 2" descr="https://ci3.googleusercontent.com/proxy/-3gYE1WK8gi0CX3ZGQtyTOdDQHbQNien3lu7QvsliCvwoUUamXycF7ZyjuGOw4xAeM0R0C51GyhG8lR1Ic4Wi6oNWe9_K0kAk-WiJwqU350GB-bojoMbt_8y4oRkUBKhTJ3HPARwYoYxXt5NJMCsVZBdMEMp7MypAU6939FGirT_FNWZb6I=s0-d-e1-ft#http://alexanderresourcestrategies.com/wp-content/uploads/2017/02/2017-053_AlexanderResourceStrategies_Logo_SML.png">
          <a:extLst>
            <a:ext uri="{FF2B5EF4-FFF2-40B4-BE49-F238E27FC236}">
              <a16:creationId xmlns:a16="http://schemas.microsoft.com/office/drawing/2014/main" id="{1EDAE8F1-9AF8-4638-96C7-50102FA0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68580"/>
          <a:ext cx="2468880" cy="844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220980</xdr:colOff>
      <xdr:row>43</xdr:row>
      <xdr:rowOff>7620</xdr:rowOff>
    </xdr:from>
    <xdr:to>
      <xdr:col>5</xdr:col>
      <xdr:colOff>0</xdr:colOff>
      <xdr:row>58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252811-7B52-40C4-B178-06392290A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304800</xdr:colOff>
      <xdr:row>42</xdr:row>
      <xdr:rowOff>175260</xdr:rowOff>
    </xdr:from>
    <xdr:to>
      <xdr:col>11</xdr:col>
      <xdr:colOff>441960</xdr:colOff>
      <xdr:row>57</xdr:row>
      <xdr:rowOff>175260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37987A-3571-43EB-AE1A-52EE224CC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</xdr:colOff>
      <xdr:row>42</xdr:row>
      <xdr:rowOff>175260</xdr:rowOff>
    </xdr:from>
    <xdr:to>
      <xdr:col>16</xdr:col>
      <xdr:colOff>1623060</xdr:colOff>
      <xdr:row>57</xdr:row>
      <xdr:rowOff>175260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9C76CC7-3FB9-42B7-8ACF-098E53E5F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EEA5-A44D-41C9-88B7-BDB60555500F}">
  <sheetPr>
    <pageSetUpPr fitToPage="1"/>
  </sheetPr>
  <dimension ref="A1:Q60"/>
  <sheetViews>
    <sheetView tabSelected="1" topLeftCell="A41" workbookViewId="0">
      <selection activeCell="B61" sqref="B61"/>
    </sheetView>
  </sheetViews>
  <sheetFormatPr baseColWidth="10" defaultColWidth="8.83203125" defaultRowHeight="15" x14ac:dyDescent="0.2"/>
  <cols>
    <col min="1" max="1" width="4.83203125" style="10" customWidth="1"/>
    <col min="2" max="2" width="40.83203125" customWidth="1"/>
    <col min="3" max="3" width="2.83203125" customWidth="1"/>
    <col min="4" max="16" width="10.83203125" customWidth="1"/>
    <col min="17" max="17" width="30.83203125" style="4" customWidth="1"/>
    <col min="18" max="18" width="10.83203125" customWidth="1"/>
  </cols>
  <sheetData>
    <row r="1" spans="1:17" x14ac:dyDescent="0.2">
      <c r="B1" s="1"/>
      <c r="L1" s="11" t="s">
        <v>12</v>
      </c>
    </row>
    <row r="2" spans="1:17" x14ac:dyDescent="0.2">
      <c r="B2" s="2"/>
      <c r="L2" s="13" t="s">
        <v>15</v>
      </c>
    </row>
    <row r="3" spans="1:17" ht="21" x14ac:dyDescent="0.25">
      <c r="B3" s="2"/>
      <c r="D3" s="3" t="s">
        <v>62</v>
      </c>
    </row>
    <row r="4" spans="1:17" x14ac:dyDescent="0.2">
      <c r="B4" s="2"/>
    </row>
    <row r="5" spans="1:17" x14ac:dyDescent="0.2">
      <c r="B5" s="9"/>
    </row>
    <row r="8" spans="1:17" x14ac:dyDescent="0.2">
      <c r="B8" s="5" t="s">
        <v>31</v>
      </c>
      <c r="C8" s="5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1</v>
      </c>
      <c r="J8" s="6" t="s">
        <v>25</v>
      </c>
      <c r="K8" s="6" t="s">
        <v>26</v>
      </c>
      <c r="L8" s="6" t="s">
        <v>27</v>
      </c>
      <c r="M8" s="6" t="s">
        <v>28</v>
      </c>
      <c r="N8" s="6" t="s">
        <v>29</v>
      </c>
      <c r="O8" s="6" t="s">
        <v>30</v>
      </c>
      <c r="P8" s="6" t="s">
        <v>20</v>
      </c>
      <c r="Q8" s="7" t="s">
        <v>0</v>
      </c>
    </row>
    <row r="9" spans="1:17" x14ac:dyDescent="0.2">
      <c r="A9" s="10" t="s">
        <v>4</v>
      </c>
      <c r="B9" t="s">
        <v>60</v>
      </c>
      <c r="E9" s="12">
        <v>150000</v>
      </c>
      <c r="F9" s="12">
        <v>150000</v>
      </c>
      <c r="G9" s="12">
        <v>150000</v>
      </c>
      <c r="H9" s="12">
        <v>150000</v>
      </c>
      <c r="I9" s="12">
        <v>150000</v>
      </c>
      <c r="J9" s="12">
        <v>150000</v>
      </c>
      <c r="K9" s="12">
        <v>150000</v>
      </c>
      <c r="L9" s="12">
        <v>150000</v>
      </c>
      <c r="M9" s="12">
        <v>150000</v>
      </c>
      <c r="N9" s="12">
        <v>150000</v>
      </c>
      <c r="O9" s="12">
        <v>150000</v>
      </c>
      <c r="P9" s="12">
        <v>150000</v>
      </c>
      <c r="Q9" s="4" t="s">
        <v>39</v>
      </c>
    </row>
    <row r="10" spans="1:17" x14ac:dyDescent="0.2">
      <c r="A10" s="10" t="s">
        <v>5</v>
      </c>
      <c r="B10" t="s">
        <v>61</v>
      </c>
      <c r="E10" s="12">
        <v>115000</v>
      </c>
      <c r="F10" s="12">
        <v>115000</v>
      </c>
      <c r="G10" s="12">
        <v>115000</v>
      </c>
      <c r="H10" s="12">
        <v>115000</v>
      </c>
      <c r="I10" s="12">
        <v>115000</v>
      </c>
      <c r="J10" s="12">
        <v>115000</v>
      </c>
      <c r="K10" s="12">
        <v>115000</v>
      </c>
      <c r="L10" s="12">
        <v>115000</v>
      </c>
      <c r="M10" s="12">
        <v>115000</v>
      </c>
      <c r="N10" s="12">
        <v>115000</v>
      </c>
      <c r="O10" s="12">
        <v>115000</v>
      </c>
      <c r="P10" s="12">
        <v>115000</v>
      </c>
      <c r="Q10" s="4" t="s">
        <v>40</v>
      </c>
    </row>
    <row r="11" spans="1:17" x14ac:dyDescent="0.2">
      <c r="A11" s="10" t="s">
        <v>6</v>
      </c>
      <c r="B11" t="s">
        <v>59</v>
      </c>
      <c r="E11" s="14">
        <f>E9-E10</f>
        <v>35000</v>
      </c>
      <c r="F11" s="14">
        <f t="shared" ref="F11:K11" si="0">F9-F10</f>
        <v>35000</v>
      </c>
      <c r="G11" s="14">
        <f t="shared" si="0"/>
        <v>35000</v>
      </c>
      <c r="H11" s="14">
        <f t="shared" si="0"/>
        <v>35000</v>
      </c>
      <c r="I11" s="14">
        <f t="shared" si="0"/>
        <v>35000</v>
      </c>
      <c r="J11" s="14">
        <f t="shared" si="0"/>
        <v>35000</v>
      </c>
      <c r="K11" s="14">
        <f t="shared" si="0"/>
        <v>35000</v>
      </c>
      <c r="L11" s="14">
        <f t="shared" ref="L11" si="1">L9-L10</f>
        <v>35000</v>
      </c>
      <c r="M11" s="14">
        <f t="shared" ref="M11" si="2">M9-M10</f>
        <v>35000</v>
      </c>
      <c r="N11" s="14">
        <f t="shared" ref="N11" si="3">N9-N10</f>
        <v>35000</v>
      </c>
      <c r="O11" s="14">
        <f t="shared" ref="O11" si="4">O9-O10</f>
        <v>35000</v>
      </c>
      <c r="P11" s="14">
        <f t="shared" ref="P11" si="5">P9-P10</f>
        <v>35000</v>
      </c>
      <c r="Q11" s="4" t="s">
        <v>2</v>
      </c>
    </row>
    <row r="12" spans="1:17" x14ac:dyDescent="0.2"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7" x14ac:dyDescent="0.2">
      <c r="A13" s="10" t="s">
        <v>7</v>
      </c>
      <c r="B13" t="s">
        <v>9</v>
      </c>
      <c r="E13" s="12">
        <v>18000</v>
      </c>
      <c r="F13" s="12">
        <v>18000</v>
      </c>
      <c r="G13" s="12">
        <v>18000</v>
      </c>
      <c r="H13" s="12">
        <v>18000</v>
      </c>
      <c r="I13" s="12">
        <v>18000</v>
      </c>
      <c r="J13" s="12">
        <v>18000</v>
      </c>
      <c r="K13" s="12">
        <v>18000</v>
      </c>
      <c r="L13" s="12">
        <v>18000</v>
      </c>
      <c r="M13" s="12">
        <v>18000</v>
      </c>
      <c r="N13" s="12">
        <v>18000</v>
      </c>
      <c r="O13" s="12">
        <v>18000</v>
      </c>
      <c r="P13" s="12">
        <v>18000</v>
      </c>
      <c r="Q13" s="4" t="s">
        <v>41</v>
      </c>
    </row>
    <row r="14" spans="1:17" x14ac:dyDescent="0.2">
      <c r="A14" s="10" t="s">
        <v>8</v>
      </c>
      <c r="B14" t="s">
        <v>3</v>
      </c>
      <c r="E14" s="12">
        <v>20850</v>
      </c>
      <c r="F14" s="12">
        <v>20850</v>
      </c>
      <c r="G14" s="12">
        <v>20850</v>
      </c>
      <c r="H14" s="12">
        <v>20850</v>
      </c>
      <c r="I14" s="12">
        <v>20850</v>
      </c>
      <c r="J14" s="12">
        <v>20850</v>
      </c>
      <c r="K14" s="12">
        <v>20850</v>
      </c>
      <c r="L14" s="12">
        <v>20850</v>
      </c>
      <c r="M14" s="12">
        <v>20850</v>
      </c>
      <c r="N14" s="12">
        <v>20850</v>
      </c>
      <c r="O14" s="12">
        <v>20850</v>
      </c>
      <c r="P14" s="12">
        <v>20850</v>
      </c>
      <c r="Q14" s="4" t="s">
        <v>42</v>
      </c>
    </row>
    <row r="15" spans="1:17" x14ac:dyDescent="0.2">
      <c r="A15" s="10" t="s">
        <v>11</v>
      </c>
      <c r="B15" t="s">
        <v>10</v>
      </c>
      <c r="E15" s="12">
        <v>10000</v>
      </c>
      <c r="F15" s="12">
        <v>15000</v>
      </c>
      <c r="G15" s="12">
        <v>8000</v>
      </c>
      <c r="H15" s="12">
        <v>15000</v>
      </c>
      <c r="I15" s="12">
        <v>75000</v>
      </c>
      <c r="J15" s="12">
        <v>5000</v>
      </c>
      <c r="K15" s="12">
        <v>10000</v>
      </c>
      <c r="L15" s="12">
        <v>10000</v>
      </c>
      <c r="M15" s="12">
        <v>10000</v>
      </c>
      <c r="N15" s="12">
        <v>10000</v>
      </c>
      <c r="O15" s="12">
        <v>10000</v>
      </c>
      <c r="P15" s="12">
        <v>10000</v>
      </c>
      <c r="Q15" s="4" t="s">
        <v>43</v>
      </c>
    </row>
    <row r="16" spans="1:17" x14ac:dyDescent="0.2"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7" x14ac:dyDescent="0.2">
      <c r="A17" s="10" t="s">
        <v>13</v>
      </c>
      <c r="B17" t="s">
        <v>32</v>
      </c>
      <c r="D17" s="12">
        <v>725125</v>
      </c>
      <c r="E17" s="14">
        <f>D17+E11+E13-E14-E15</f>
        <v>747275</v>
      </c>
      <c r="F17" s="14">
        <f t="shared" ref="F17:K17" si="6">E17+F11+F13-F14-F15</f>
        <v>764425</v>
      </c>
      <c r="G17" s="14">
        <f t="shared" si="6"/>
        <v>788575</v>
      </c>
      <c r="H17" s="14">
        <f t="shared" si="6"/>
        <v>805725</v>
      </c>
      <c r="I17" s="14">
        <f t="shared" si="6"/>
        <v>762875</v>
      </c>
      <c r="J17" s="14">
        <f t="shared" si="6"/>
        <v>790025</v>
      </c>
      <c r="K17" s="14">
        <f t="shared" si="6"/>
        <v>812175</v>
      </c>
      <c r="L17" s="14">
        <f t="shared" ref="L17:P17" si="7">K17+L11+L13-L14-L15</f>
        <v>834325</v>
      </c>
      <c r="M17" s="14">
        <f t="shared" si="7"/>
        <v>856475</v>
      </c>
      <c r="N17" s="14">
        <f t="shared" si="7"/>
        <v>878625</v>
      </c>
      <c r="O17" s="14">
        <f t="shared" si="7"/>
        <v>900775</v>
      </c>
      <c r="P17" s="14">
        <f t="shared" si="7"/>
        <v>922925</v>
      </c>
      <c r="Q17" s="4" t="s">
        <v>44</v>
      </c>
    </row>
    <row r="18" spans="1:17" x14ac:dyDescent="0.2"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7" x14ac:dyDescent="0.2"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7" x14ac:dyDescent="0.2">
      <c r="B20" s="16" t="s">
        <v>58</v>
      </c>
      <c r="C20" s="16"/>
      <c r="D20" s="17" t="str">
        <f t="shared" ref="D20:P20" si="8">D8</f>
        <v>Dec</v>
      </c>
      <c r="E20" s="17" t="str">
        <f t="shared" si="8"/>
        <v>Jan</v>
      </c>
      <c r="F20" s="17" t="str">
        <f t="shared" si="8"/>
        <v>Feb</v>
      </c>
      <c r="G20" s="17" t="str">
        <f t="shared" si="8"/>
        <v>Mar</v>
      </c>
      <c r="H20" s="17" t="str">
        <f t="shared" si="8"/>
        <v>Apr</v>
      </c>
      <c r="I20" s="17" t="str">
        <f t="shared" si="8"/>
        <v>May</v>
      </c>
      <c r="J20" s="17" t="str">
        <f t="shared" si="8"/>
        <v>Jun</v>
      </c>
      <c r="K20" s="17" t="str">
        <f t="shared" si="8"/>
        <v>Jul</v>
      </c>
      <c r="L20" s="17" t="str">
        <f t="shared" si="8"/>
        <v>Aug</v>
      </c>
      <c r="M20" s="17" t="str">
        <f t="shared" si="8"/>
        <v>Sep</v>
      </c>
      <c r="N20" s="17" t="str">
        <f t="shared" si="8"/>
        <v>Oct</v>
      </c>
      <c r="O20" s="17" t="str">
        <f t="shared" si="8"/>
        <v>Nov</v>
      </c>
      <c r="P20" s="17" t="str">
        <f t="shared" si="8"/>
        <v>Dec</v>
      </c>
      <c r="Q20" s="18" t="s">
        <v>0</v>
      </c>
    </row>
    <row r="21" spans="1:17" x14ac:dyDescent="0.2">
      <c r="B21" t="s">
        <v>16</v>
      </c>
      <c r="E21" s="8"/>
      <c r="F21" s="15">
        <v>-0.15</v>
      </c>
      <c r="G21" s="15">
        <v>-0.25</v>
      </c>
      <c r="H21" s="15">
        <v>-0.6</v>
      </c>
      <c r="I21" s="15">
        <v>-0.75</v>
      </c>
      <c r="J21" s="15">
        <v>-0.5</v>
      </c>
      <c r="K21" s="15">
        <v>-0.15</v>
      </c>
      <c r="L21" s="15">
        <v>-0.05</v>
      </c>
      <c r="M21" s="15">
        <v>0</v>
      </c>
      <c r="N21" s="15">
        <v>0</v>
      </c>
      <c r="O21" s="15">
        <v>0</v>
      </c>
      <c r="P21" s="15">
        <v>0</v>
      </c>
      <c r="Q21" s="4" t="s">
        <v>56</v>
      </c>
    </row>
    <row r="22" spans="1:17" ht="45" x14ac:dyDescent="0.2">
      <c r="B22" s="26" t="s">
        <v>50</v>
      </c>
      <c r="E22" s="8"/>
      <c r="F22" s="25" t="s">
        <v>45</v>
      </c>
      <c r="G22" s="25" t="s">
        <v>46</v>
      </c>
      <c r="H22" s="25" t="s">
        <v>47</v>
      </c>
      <c r="I22" s="25" t="s">
        <v>54</v>
      </c>
      <c r="J22" s="25" t="s">
        <v>48</v>
      </c>
      <c r="K22" s="25" t="s">
        <v>49</v>
      </c>
      <c r="L22" s="25"/>
      <c r="M22" s="25"/>
      <c r="N22" s="25"/>
      <c r="O22" s="25"/>
      <c r="P22" s="25"/>
    </row>
    <row r="23" spans="1:17" x14ac:dyDescent="0.2">
      <c r="B23" t="s">
        <v>17</v>
      </c>
      <c r="E23" s="8"/>
      <c r="F23" s="15">
        <v>-0.1</v>
      </c>
      <c r="G23" s="15">
        <v>-0.1</v>
      </c>
      <c r="H23" s="15">
        <v>-0.1</v>
      </c>
      <c r="I23" s="15">
        <v>-0.1</v>
      </c>
      <c r="J23" s="15">
        <v>-0.1</v>
      </c>
      <c r="K23" s="15">
        <v>-0.05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4" t="s">
        <v>57</v>
      </c>
    </row>
    <row r="24" spans="1:17" ht="45" x14ac:dyDescent="0.2">
      <c r="B24" s="26" t="s">
        <v>50</v>
      </c>
      <c r="E24" s="8"/>
      <c r="F24" s="25" t="s">
        <v>52</v>
      </c>
      <c r="G24" s="25"/>
      <c r="H24" s="25" t="s">
        <v>51</v>
      </c>
      <c r="I24" s="25"/>
      <c r="J24" s="25"/>
      <c r="K24" s="25"/>
      <c r="L24" s="25"/>
      <c r="M24" s="25"/>
      <c r="N24" s="25"/>
      <c r="O24" s="25"/>
      <c r="P24" s="25"/>
    </row>
    <row r="25" spans="1:17" x14ac:dyDescent="0.2">
      <c r="B25" t="s">
        <v>18</v>
      </c>
      <c r="E25" s="8"/>
      <c r="F25" s="15">
        <v>-0.2</v>
      </c>
      <c r="G25" s="15">
        <v>-0.2</v>
      </c>
      <c r="H25" s="15">
        <v>-0.2</v>
      </c>
      <c r="I25" s="15">
        <v>-0.2</v>
      </c>
      <c r="J25" s="15">
        <v>-0.05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4" t="s">
        <v>55</v>
      </c>
    </row>
    <row r="26" spans="1:17" ht="30" x14ac:dyDescent="0.2">
      <c r="B26" s="26" t="s">
        <v>50</v>
      </c>
      <c r="E26" s="8"/>
      <c r="F26" s="25" t="s">
        <v>53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7" x14ac:dyDescent="0.2">
      <c r="B27" t="s">
        <v>33</v>
      </c>
      <c r="E27" s="8"/>
      <c r="F27" s="24"/>
      <c r="G27" s="24"/>
      <c r="H27" s="24">
        <v>215000</v>
      </c>
      <c r="I27" s="24"/>
      <c r="J27" s="24"/>
      <c r="K27" s="24"/>
      <c r="L27" s="24"/>
      <c r="M27" s="24"/>
      <c r="N27" s="24"/>
      <c r="O27" s="24"/>
      <c r="P27" s="24"/>
      <c r="Q27" s="4" t="s">
        <v>36</v>
      </c>
    </row>
    <row r="28" spans="1:17" x14ac:dyDescent="0.2">
      <c r="B28" t="s">
        <v>34</v>
      </c>
      <c r="E28" s="8"/>
      <c r="F28" s="24"/>
      <c r="G28" s="24"/>
      <c r="H28" s="24">
        <v>15000</v>
      </c>
      <c r="I28" s="24">
        <v>15000</v>
      </c>
      <c r="J28" s="24">
        <v>15000</v>
      </c>
      <c r="K28" s="24"/>
      <c r="L28" s="24"/>
      <c r="M28" s="24"/>
      <c r="N28" s="24"/>
      <c r="O28" s="24"/>
      <c r="P28" s="24"/>
      <c r="Q28" s="4" t="s">
        <v>35</v>
      </c>
    </row>
    <row r="29" spans="1:17" x14ac:dyDescent="0.2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7" x14ac:dyDescent="0.2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7" x14ac:dyDescent="0.2">
      <c r="B31" s="19" t="s">
        <v>19</v>
      </c>
      <c r="C31" s="19"/>
      <c r="D31" s="20" t="str">
        <f t="shared" ref="D31:P31" si="9">D8</f>
        <v>Dec</v>
      </c>
      <c r="E31" s="20" t="str">
        <f t="shared" si="9"/>
        <v>Jan</v>
      </c>
      <c r="F31" s="20" t="str">
        <f t="shared" si="9"/>
        <v>Feb</v>
      </c>
      <c r="G31" s="20" t="str">
        <f t="shared" si="9"/>
        <v>Mar</v>
      </c>
      <c r="H31" s="20" t="str">
        <f t="shared" si="9"/>
        <v>Apr</v>
      </c>
      <c r="I31" s="20" t="str">
        <f t="shared" si="9"/>
        <v>May</v>
      </c>
      <c r="J31" s="20" t="str">
        <f t="shared" si="9"/>
        <v>Jun</v>
      </c>
      <c r="K31" s="20" t="str">
        <f t="shared" si="9"/>
        <v>Jul</v>
      </c>
      <c r="L31" s="20" t="str">
        <f t="shared" si="9"/>
        <v>Aug</v>
      </c>
      <c r="M31" s="20" t="str">
        <f t="shared" si="9"/>
        <v>Sep</v>
      </c>
      <c r="N31" s="20" t="str">
        <f t="shared" si="9"/>
        <v>Oct</v>
      </c>
      <c r="O31" s="20" t="str">
        <f t="shared" si="9"/>
        <v>Nov</v>
      </c>
      <c r="P31" s="20" t="str">
        <f t="shared" si="9"/>
        <v>Dec</v>
      </c>
      <c r="Q31" s="21" t="s">
        <v>0</v>
      </c>
    </row>
    <row r="32" spans="1:17" x14ac:dyDescent="0.2">
      <c r="B32" t="s">
        <v>60</v>
      </c>
      <c r="D32" s="22"/>
      <c r="E32" s="23">
        <f>E9*(1+E21)+E28</f>
        <v>150000</v>
      </c>
      <c r="F32" s="23">
        <f t="shared" ref="F32:P32" si="10">F9*(1+F21)+F28</f>
        <v>127500</v>
      </c>
      <c r="G32" s="23">
        <f t="shared" si="10"/>
        <v>112500</v>
      </c>
      <c r="H32" s="23">
        <f t="shared" si="10"/>
        <v>75000</v>
      </c>
      <c r="I32" s="23">
        <f t="shared" si="10"/>
        <v>52500</v>
      </c>
      <c r="J32" s="23">
        <f t="shared" si="10"/>
        <v>90000</v>
      </c>
      <c r="K32" s="23">
        <f t="shared" si="10"/>
        <v>127500</v>
      </c>
      <c r="L32" s="23">
        <f t="shared" si="10"/>
        <v>142500</v>
      </c>
      <c r="M32" s="23">
        <f t="shared" si="10"/>
        <v>150000</v>
      </c>
      <c r="N32" s="23">
        <f t="shared" si="10"/>
        <v>150000</v>
      </c>
      <c r="O32" s="23">
        <f t="shared" si="10"/>
        <v>150000</v>
      </c>
      <c r="P32" s="23">
        <f t="shared" si="10"/>
        <v>150000</v>
      </c>
    </row>
    <row r="33" spans="2:16" x14ac:dyDescent="0.2">
      <c r="B33" t="s">
        <v>61</v>
      </c>
      <c r="D33" s="22"/>
      <c r="E33" s="23">
        <f t="shared" ref="E33:P33" si="11">E10*(1+E23)</f>
        <v>115000</v>
      </c>
      <c r="F33" s="23">
        <f t="shared" si="11"/>
        <v>103500</v>
      </c>
      <c r="G33" s="23">
        <f t="shared" si="11"/>
        <v>103500</v>
      </c>
      <c r="H33" s="23">
        <f t="shared" si="11"/>
        <v>103500</v>
      </c>
      <c r="I33" s="23">
        <f t="shared" si="11"/>
        <v>103500</v>
      </c>
      <c r="J33" s="23">
        <f t="shared" si="11"/>
        <v>103500</v>
      </c>
      <c r="K33" s="23">
        <f t="shared" si="11"/>
        <v>109250</v>
      </c>
      <c r="L33" s="23">
        <f t="shared" si="11"/>
        <v>115000</v>
      </c>
      <c r="M33" s="23">
        <f t="shared" si="11"/>
        <v>115000</v>
      </c>
      <c r="N33" s="23">
        <f t="shared" si="11"/>
        <v>115000</v>
      </c>
      <c r="O33" s="23">
        <f t="shared" si="11"/>
        <v>115000</v>
      </c>
      <c r="P33" s="23">
        <f t="shared" si="11"/>
        <v>115000</v>
      </c>
    </row>
    <row r="34" spans="2:16" x14ac:dyDescent="0.2">
      <c r="B34" t="s">
        <v>59</v>
      </c>
      <c r="D34" s="22"/>
      <c r="E34" s="23">
        <f>E32-E33</f>
        <v>35000</v>
      </c>
      <c r="F34" s="23">
        <f t="shared" ref="F34" si="12">F32-F33</f>
        <v>24000</v>
      </c>
      <c r="G34" s="23">
        <f t="shared" ref="G34" si="13">G32-G33</f>
        <v>9000</v>
      </c>
      <c r="H34" s="23">
        <f t="shared" ref="H34" si="14">H32-H33</f>
        <v>-28500</v>
      </c>
      <c r="I34" s="23">
        <f t="shared" ref="I34" si="15">I32-I33</f>
        <v>-51000</v>
      </c>
      <c r="J34" s="23">
        <f t="shared" ref="J34" si="16">J32-J33</f>
        <v>-13500</v>
      </c>
      <c r="K34" s="23">
        <f t="shared" ref="K34" si="17">K32-K33</f>
        <v>18250</v>
      </c>
      <c r="L34" s="23">
        <f t="shared" ref="L34" si="18">L32-L33</f>
        <v>27500</v>
      </c>
      <c r="M34" s="23">
        <f t="shared" ref="M34" si="19">M32-M33</f>
        <v>35000</v>
      </c>
      <c r="N34" s="23">
        <f t="shared" ref="N34" si="20">N32-N33</f>
        <v>35000</v>
      </c>
      <c r="O34" s="23">
        <f t="shared" ref="O34" si="21">O32-O33</f>
        <v>35000</v>
      </c>
      <c r="P34" s="23">
        <f t="shared" ref="P34" si="22">P32-P33</f>
        <v>35000</v>
      </c>
    </row>
    <row r="35" spans="2:16" x14ac:dyDescent="0.2"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2:16" x14ac:dyDescent="0.2">
      <c r="B36" t="s">
        <v>38</v>
      </c>
      <c r="D36" s="22"/>
      <c r="E36" s="23">
        <f t="shared" ref="E36:P36" si="23">E13</f>
        <v>18000</v>
      </c>
      <c r="F36" s="23">
        <f t="shared" si="23"/>
        <v>18000</v>
      </c>
      <c r="G36" s="23">
        <f t="shared" si="23"/>
        <v>18000</v>
      </c>
      <c r="H36" s="23">
        <f t="shared" si="23"/>
        <v>18000</v>
      </c>
      <c r="I36" s="23">
        <f t="shared" si="23"/>
        <v>18000</v>
      </c>
      <c r="J36" s="23">
        <f t="shared" si="23"/>
        <v>18000</v>
      </c>
      <c r="K36" s="23">
        <f t="shared" si="23"/>
        <v>18000</v>
      </c>
      <c r="L36" s="23">
        <f t="shared" si="23"/>
        <v>18000</v>
      </c>
      <c r="M36" s="23">
        <f t="shared" si="23"/>
        <v>18000</v>
      </c>
      <c r="N36" s="23">
        <f t="shared" si="23"/>
        <v>18000</v>
      </c>
      <c r="O36" s="23">
        <f t="shared" si="23"/>
        <v>18000</v>
      </c>
      <c r="P36" s="23">
        <f t="shared" si="23"/>
        <v>18000</v>
      </c>
    </row>
    <row r="37" spans="2:16" x14ac:dyDescent="0.2">
      <c r="B37" t="s">
        <v>3</v>
      </c>
      <c r="D37" s="22"/>
      <c r="E37" s="23">
        <f t="shared" ref="E37:P37" si="24">E14</f>
        <v>20850</v>
      </c>
      <c r="F37" s="23">
        <f t="shared" si="24"/>
        <v>20850</v>
      </c>
      <c r="G37" s="23">
        <f t="shared" si="24"/>
        <v>20850</v>
      </c>
      <c r="H37" s="23">
        <f t="shared" si="24"/>
        <v>20850</v>
      </c>
      <c r="I37" s="23">
        <f t="shared" si="24"/>
        <v>20850</v>
      </c>
      <c r="J37" s="23">
        <f t="shared" si="24"/>
        <v>20850</v>
      </c>
      <c r="K37" s="23">
        <f t="shared" si="24"/>
        <v>20850</v>
      </c>
      <c r="L37" s="23">
        <f t="shared" si="24"/>
        <v>20850</v>
      </c>
      <c r="M37" s="23">
        <f t="shared" si="24"/>
        <v>20850</v>
      </c>
      <c r="N37" s="23">
        <f t="shared" si="24"/>
        <v>20850</v>
      </c>
      <c r="O37" s="23">
        <f t="shared" si="24"/>
        <v>20850</v>
      </c>
      <c r="P37" s="23">
        <f t="shared" si="24"/>
        <v>20850</v>
      </c>
    </row>
    <row r="38" spans="2:16" x14ac:dyDescent="0.2">
      <c r="B38" t="s">
        <v>10</v>
      </c>
      <c r="D38" s="22"/>
      <c r="E38" s="23">
        <f t="shared" ref="E38:P38" si="25">E15*(1+E25)</f>
        <v>10000</v>
      </c>
      <c r="F38" s="23">
        <f t="shared" si="25"/>
        <v>12000</v>
      </c>
      <c r="G38" s="23">
        <f t="shared" si="25"/>
        <v>6400</v>
      </c>
      <c r="H38" s="23">
        <f t="shared" si="25"/>
        <v>12000</v>
      </c>
      <c r="I38" s="23">
        <f t="shared" si="25"/>
        <v>60000</v>
      </c>
      <c r="J38" s="23">
        <f t="shared" si="25"/>
        <v>4750</v>
      </c>
      <c r="K38" s="23">
        <f t="shared" si="25"/>
        <v>10000</v>
      </c>
      <c r="L38" s="23">
        <f t="shared" si="25"/>
        <v>10000</v>
      </c>
      <c r="M38" s="23">
        <f t="shared" si="25"/>
        <v>10000</v>
      </c>
      <c r="N38" s="23">
        <f t="shared" si="25"/>
        <v>10000</v>
      </c>
      <c r="O38" s="23">
        <f t="shared" si="25"/>
        <v>10000</v>
      </c>
      <c r="P38" s="23">
        <f t="shared" si="25"/>
        <v>10000</v>
      </c>
    </row>
    <row r="39" spans="2:16" x14ac:dyDescent="0.2">
      <c r="B39" t="s">
        <v>37</v>
      </c>
      <c r="D39" s="22"/>
      <c r="E39" s="23">
        <f>E27</f>
        <v>0</v>
      </c>
      <c r="F39" s="23">
        <f t="shared" ref="F39:P39" si="26">F27</f>
        <v>0</v>
      </c>
      <c r="G39" s="23">
        <f t="shared" si="26"/>
        <v>0</v>
      </c>
      <c r="H39" s="23">
        <f t="shared" si="26"/>
        <v>215000</v>
      </c>
      <c r="I39" s="23">
        <f t="shared" si="26"/>
        <v>0</v>
      </c>
      <c r="J39" s="23">
        <f t="shared" si="26"/>
        <v>0</v>
      </c>
      <c r="K39" s="23">
        <f t="shared" si="26"/>
        <v>0</v>
      </c>
      <c r="L39" s="23">
        <f t="shared" si="26"/>
        <v>0</v>
      </c>
      <c r="M39" s="23">
        <f t="shared" si="26"/>
        <v>0</v>
      </c>
      <c r="N39" s="23">
        <f t="shared" si="26"/>
        <v>0</v>
      </c>
      <c r="O39" s="23">
        <f t="shared" si="26"/>
        <v>0</v>
      </c>
      <c r="P39" s="23">
        <f t="shared" si="26"/>
        <v>0</v>
      </c>
    </row>
    <row r="40" spans="2:16" x14ac:dyDescent="0.2"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2:16" x14ac:dyDescent="0.2">
      <c r="B41" t="s">
        <v>14</v>
      </c>
      <c r="D41" s="23">
        <f>D17</f>
        <v>725125</v>
      </c>
      <c r="E41" s="23">
        <f>D41+E34+E36-E37-E38+E39</f>
        <v>747275</v>
      </c>
      <c r="F41" s="23">
        <f t="shared" ref="F41:P41" si="27">E41+F34+F36-F37-F38+F39</f>
        <v>756425</v>
      </c>
      <c r="G41" s="23">
        <f t="shared" si="27"/>
        <v>756175</v>
      </c>
      <c r="H41" s="23">
        <f t="shared" si="27"/>
        <v>927825</v>
      </c>
      <c r="I41" s="23">
        <f t="shared" si="27"/>
        <v>813975</v>
      </c>
      <c r="J41" s="23">
        <f t="shared" si="27"/>
        <v>792875</v>
      </c>
      <c r="K41" s="23">
        <f t="shared" si="27"/>
        <v>798275</v>
      </c>
      <c r="L41" s="23">
        <f t="shared" si="27"/>
        <v>812925</v>
      </c>
      <c r="M41" s="23">
        <f t="shared" si="27"/>
        <v>835075</v>
      </c>
      <c r="N41" s="23">
        <f t="shared" si="27"/>
        <v>857225</v>
      </c>
      <c r="O41" s="23">
        <f t="shared" si="27"/>
        <v>879375</v>
      </c>
      <c r="P41" s="23">
        <f t="shared" si="27"/>
        <v>901525</v>
      </c>
    </row>
    <row r="60" spans="2:2" ht="19" x14ac:dyDescent="0.25">
      <c r="B60" s="27" t="s">
        <v>63</v>
      </c>
    </row>
  </sheetData>
  <pageMargins left="0.7" right="0.7" top="0.75" bottom="0.75" header="0.3" footer="0.3"/>
  <pageSetup scale="53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</vt:lpstr>
      <vt:lpstr>sum!Print_Area</vt:lpstr>
    </vt:vector>
  </TitlesOfParts>
  <Company>Belhaven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Tarrant</dc:creator>
  <cp:lastModifiedBy>Microsoft Office User</cp:lastModifiedBy>
  <cp:lastPrinted>2020-04-16T12:42:58Z</cp:lastPrinted>
  <dcterms:created xsi:type="dcterms:W3CDTF">2020-03-23T16:52:13Z</dcterms:created>
  <dcterms:modified xsi:type="dcterms:W3CDTF">2020-04-18T18:09:46Z</dcterms:modified>
</cp:coreProperties>
</file>